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lockStructure="1"/>
  <bookViews>
    <workbookView xWindow="0" yWindow="90" windowWidth="15195" windowHeight="8700" activeTab="1"/>
  </bookViews>
  <sheets>
    <sheet name="Follow-up Visit Calendar Tool" sheetId="5" r:id="rId1"/>
    <sheet name="Last_Day_to_Enroll" sheetId="6" r:id="rId2"/>
  </sheets>
  <definedNames>
    <definedName name="_xlnm.Print_Area" localSheetId="0">'Follow-up Visit Calendar Tool'!$A$1:$L$17</definedName>
    <definedName name="_xlnm.Print_Area" localSheetId="1">Last_Day_to_Enroll!$A$1:$G$7</definedName>
  </definedNames>
  <calcPr calcId="145621"/>
</workbook>
</file>

<file path=xl/calcChain.xml><?xml version="1.0" encoding="utf-8"?>
<calcChain xmlns="http://schemas.openxmlformats.org/spreadsheetml/2006/main">
  <c r="H12" i="5" l="1"/>
  <c r="D9" i="5"/>
  <c r="E9" i="5"/>
  <c r="G9" i="5"/>
  <c r="H9" i="5"/>
  <c r="I9" i="5"/>
  <c r="D10" i="5"/>
  <c r="E10" i="5"/>
  <c r="G10" i="5"/>
  <c r="H10" i="5"/>
  <c r="I10" i="5"/>
  <c r="D11" i="5"/>
  <c r="E11" i="5"/>
  <c r="G11" i="5"/>
  <c r="H11" i="5"/>
  <c r="I11" i="5"/>
  <c r="D12" i="5"/>
  <c r="E12" i="5"/>
  <c r="G12" i="5"/>
  <c r="I12" i="5"/>
  <c r="D13" i="5"/>
  <c r="E13" i="5"/>
  <c r="G13" i="5"/>
  <c r="H13" i="5"/>
  <c r="I13" i="5"/>
  <c r="D14" i="5"/>
  <c r="E14" i="5"/>
  <c r="G14" i="5"/>
  <c r="H14" i="5"/>
  <c r="I14" i="5"/>
  <c r="D15" i="5"/>
  <c r="E15" i="5"/>
  <c r="G15" i="5"/>
  <c r="H15" i="5"/>
  <c r="I15" i="5"/>
  <c r="D16" i="5"/>
  <c r="E16" i="5"/>
  <c r="G16" i="5"/>
  <c r="H16" i="5"/>
  <c r="I16" i="5"/>
  <c r="E7" i="6" l="1"/>
</calcChain>
</file>

<file path=xl/sharedStrings.xml><?xml version="1.0" encoding="utf-8"?>
<sst xmlns="http://schemas.openxmlformats.org/spreadsheetml/2006/main" count="43" uniqueCount="42">
  <si>
    <t>MTN-007 Visit Calendar Tool</t>
  </si>
  <si>
    <t>PTID:</t>
  </si>
  <si>
    <t>Staff Initials:</t>
  </si>
  <si>
    <t>Enrollment Date:</t>
  </si>
  <si>
    <t>Visit Window Opens</t>
  </si>
  <si>
    <t>Visit Window Closes</t>
  </si>
  <si>
    <t>Target Day</t>
  </si>
  <si>
    <t>Screening Visit Date:</t>
  </si>
  <si>
    <t>MC</t>
  </si>
  <si>
    <t>Actual Date</t>
  </si>
  <si>
    <t>999-99999-9</t>
  </si>
  <si>
    <t>Target Visit Day</t>
  </si>
  <si>
    <t>Last Day to Enroll:</t>
  </si>
  <si>
    <t>Shown as dd-mmm-yy</t>
  </si>
  <si>
    <t>03.0</t>
  </si>
  <si>
    <t>04.0</t>
  </si>
  <si>
    <t>05.0</t>
  </si>
  <si>
    <t>06.0</t>
  </si>
  <si>
    <t>07.0</t>
  </si>
  <si>
    <t>09.0</t>
  </si>
  <si>
    <t>Scheduled Date</t>
  </si>
  <si>
    <t>AA</t>
  </si>
  <si>
    <t>08.0</t>
  </si>
  <si>
    <t>Enter as mm/dd/yy (all numeric) or dd-mmm-yy (character month)</t>
  </si>
  <si>
    <t>MTN-017: Participant Follow-up Visit Calendar</t>
  </si>
  <si>
    <t xml:space="preserve">  Enter as mm-dd-yy (all numeric) or dd-mmm-yy</t>
  </si>
  <si>
    <t>Visit Code</t>
  </si>
  <si>
    <t>Allowable Window Open</t>
  </si>
  <si>
    <t>Target Window Open</t>
  </si>
  <si>
    <t>Allowable Window Closes</t>
  </si>
  <si>
    <t xml:space="preserve">Visit </t>
  </si>
  <si>
    <t>Target Window Closes</t>
  </si>
  <si>
    <t>MTN-017: Calculation of Last Possible Day to Enroll</t>
  </si>
  <si>
    <t xml:space="preserve">            Date Screening Consent marked or signed</t>
  </si>
  <si>
    <t>Visit 3 (Week 4)</t>
  </si>
  <si>
    <t>Visit 4 (Week 8)</t>
  </si>
  <si>
    <t>Visit 5 (Week 9)</t>
  </si>
  <si>
    <t>Visit 6 (Week 13)</t>
  </si>
  <si>
    <t>Visit 7 (Week 17)</t>
  </si>
  <si>
    <t>Visit 8 (Week 18)</t>
  </si>
  <si>
    <t>Visit 9 (Week 22)</t>
  </si>
  <si>
    <t>Visit 10 (Week 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</si>
</sst>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09]d\-mmm\-yy;@"/>
    <numFmt numFmtId="166" formatCode="[$-409]dd\-mmm\-yy;@"/>
  </numFmts>
  <fonts count="14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4BACC6"/>
      </top>
      <bottom/>
      <diagonal/>
    </border>
    <border>
      <left/>
      <right/>
      <top/>
      <bottom style="medium">
        <color rgb="FF4BACC6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 wrapText="1"/>
    </xf>
    <xf numFmtId="0" fontId="9" fillId="0" borderId="0" xfId="0" applyFont="1"/>
    <xf numFmtId="0" fontId="3" fillId="0" borderId="3" xfId="0" applyFont="1" applyBorder="1" applyAlignment="1" applyProtection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1" xfId="0" applyFont="1" applyBorder="1" applyAlignment="1" applyProtection="1">
      <alignment horizontal="left" wrapText="1"/>
    </xf>
    <xf numFmtId="15" fontId="10" fillId="0" borderId="2" xfId="0" applyNumberFormat="1" applyFont="1" applyFill="1" applyBorder="1" applyAlignment="1" applyProtection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5" fontId="5" fillId="0" borderId="0" xfId="0" applyNumberFormat="1" applyFont="1" applyFill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/>
    <xf numFmtId="166" fontId="5" fillId="0" borderId="4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8" fillId="0" borderId="0" xfId="0" applyFont="1"/>
    <xf numFmtId="15" fontId="13" fillId="0" borderId="0" xfId="0" applyNumberFormat="1" applyFont="1" applyFill="1" applyAlignment="1">
      <alignment vertical="center"/>
    </xf>
    <xf numFmtId="49" fontId="10" fillId="0" borderId="2" xfId="0" applyNumberFormat="1" applyFont="1" applyBorder="1" applyAlignment="1" applyProtection="1">
      <alignment horizontal="center" vertical="center" wrapText="1"/>
    </xf>
    <xf numFmtId="15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166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6" fillId="3" borderId="0" xfId="0" applyFont="1" applyFill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4" borderId="2" xfId="0" applyFont="1" applyFill="1" applyBorder="1" applyAlignment="1">
      <alignment vertical="center" wrapText="1"/>
    </xf>
    <xf numFmtId="166" fontId="11" fillId="5" borderId="2" xfId="0" applyNumberFormat="1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166" fontId="5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166" fontId="6" fillId="0" borderId="2" xfId="0" applyNumberFormat="1" applyFont="1" applyFill="1" applyBorder="1" applyAlignment="1" applyProtection="1">
      <alignment horizontal="center" vertical="center" wrapText="1"/>
    </xf>
    <xf numFmtId="166" fontId="6" fillId="5" borderId="2" xfId="0" applyNumberFormat="1" applyFont="1" applyFill="1" applyBorder="1" applyAlignment="1" applyProtection="1">
      <alignment horizontal="center" vertical="center" wrapText="1"/>
    </xf>
    <xf numFmtId="166" fontId="6" fillId="5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6" borderId="1" xfId="0" applyFont="1" applyFill="1" applyBorder="1" applyAlignment="1" applyProtection="1">
      <alignment horizontal="center" wrapText="1"/>
    </xf>
    <xf numFmtId="166" fontId="3" fillId="6" borderId="2" xfId="0" applyNumberFormat="1" applyFont="1" applyFill="1" applyBorder="1" applyAlignment="1" applyProtection="1">
      <alignment horizontal="center" vertical="center" wrapText="1"/>
    </xf>
    <xf numFmtId="166" fontId="3" fillId="6" borderId="2" xfId="0" applyNumberFormat="1" applyFont="1" applyFill="1" applyBorder="1" applyAlignment="1" applyProtection="1">
      <alignment horizontal="center"/>
    </xf>
    <xf numFmtId="165" fontId="5" fillId="0" borderId="5" xfId="0" applyNumberFormat="1" applyFont="1" applyFill="1" applyBorder="1" applyAlignment="1" applyProtection="1">
      <alignment horizontal="left" vertical="center"/>
      <protection locked="0"/>
    </xf>
    <xf numFmtId="165" fontId="8" fillId="0" borderId="7" xfId="0" applyNumberFormat="1" applyFont="1" applyFill="1" applyBorder="1" applyAlignment="1" applyProtection="1">
      <alignment horizontal="left" vertical="center"/>
      <protection locked="0"/>
    </xf>
    <xf numFmtId="165" fontId="8" fillId="0" borderId="6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165652</xdr:colOff>
      <xdr:row>16</xdr:row>
      <xdr:rowOff>101047</xdr:rowOff>
    </xdr:from>
    <xdr:to>
      <xdr:col>12</xdr:col>
      <xdr:colOff>0</xdr:colOff>
      <xdr:row>24</xdr:row>
      <xdr:rowOff>165651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65652" y="5037482"/>
          <a:ext cx="9359348" cy="14974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Instructions: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 Once a participant enrolls, enter the PTID, Staff Initials, and Enrollment Date. This will generate the target days and visit windows for the required follow-up visits.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  Print the calendar and place in the participant's study notebook.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3.  If desired, hand-write in the scheduled visit date and actual visit dates as they occur in the columns provided. In cases of split visits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 the first date the visit was started.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28"/>
  <sheetViews>
    <sheetView zoomScale="115" zoomScaleNormal="115" workbookViewId="0">
      <selection activeCell="D6" sqref="D6"/>
    </sheetView>
  </sheetViews>
  <sheetFormatPr defaultRowHeight="12.75" x14ac:dyDescent="0.2"/>
  <cols>
    <col min="1" max="1" width="19.28515625" customWidth="1"/>
    <col min="2" max="2" width="9.42578125" customWidth="1"/>
    <col min="3" max="3" width="14" hidden="1" customWidth="1"/>
    <col min="4" max="4" width="14" customWidth="1"/>
    <col min="5" max="5" width="15.7109375" customWidth="1"/>
    <col min="6" max="6" width="14" hidden="1" customWidth="1"/>
    <col min="7" max="7" width="14" customWidth="1"/>
    <col min="8" max="8" width="15.85546875" customWidth="1"/>
    <col min="9" max="9" width="15.7109375" customWidth="1"/>
    <col min="10" max="10" width="14" hidden="1" customWidth="1"/>
    <col min="11" max="11" width="18.5703125" customWidth="1"/>
    <col min="12" max="12" width="23.140625" customWidth="1"/>
    <col min="13" max="13" width="12.42578125" customWidth="1"/>
  </cols>
  <sheetData>
    <row r="1" spans="1:13" ht="24" customHeight="1" x14ac:dyDescent="0.3">
      <c r="A1" s="14" t="s">
        <v>24</v>
      </c>
      <c r="C1" s="1" t="s">
        <v>0</v>
      </c>
      <c r="D1" s="1"/>
      <c r="E1" s="1"/>
    </row>
    <row r="2" spans="1:13" ht="7.5" customHeight="1" x14ac:dyDescent="0.2"/>
    <row r="3" spans="1:13" ht="6" customHeight="1" thickBot="1" x14ac:dyDescent="0.25"/>
    <row r="4" spans="1:13" ht="24" customHeight="1" thickBot="1" x14ac:dyDescent="0.25">
      <c r="A4" s="18" t="s">
        <v>1</v>
      </c>
      <c r="B4" s="57" t="s">
        <v>10</v>
      </c>
      <c r="C4" s="58"/>
      <c r="D4" s="58"/>
      <c r="E4" s="59"/>
      <c r="F4" s="18" t="s">
        <v>2</v>
      </c>
      <c r="G4" s="18"/>
      <c r="H4" s="18"/>
      <c r="I4" s="19" t="s">
        <v>2</v>
      </c>
      <c r="J4" s="20" t="s">
        <v>8</v>
      </c>
      <c r="K4" s="44" t="s">
        <v>21</v>
      </c>
    </row>
    <row r="5" spans="1:13" ht="15" customHeight="1" thickBo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ht="28.5" customHeight="1" thickBot="1" x14ac:dyDescent="0.25">
      <c r="A6" s="60" t="s">
        <v>3</v>
      </c>
      <c r="B6" s="60"/>
      <c r="C6" s="48"/>
      <c r="D6" s="43">
        <v>41162</v>
      </c>
      <c r="E6" s="29" t="s">
        <v>25</v>
      </c>
      <c r="G6" s="21"/>
      <c r="H6" s="21"/>
      <c r="L6" s="21"/>
    </row>
    <row r="7" spans="1:13" ht="13.5" customHeight="1" x14ac:dyDescent="0.2">
      <c r="D7" s="28"/>
    </row>
    <row r="8" spans="1:13" ht="51.75" customHeight="1" thickBot="1" x14ac:dyDescent="0.3">
      <c r="A8" s="15" t="s">
        <v>30</v>
      </c>
      <c r="B8" s="10" t="s">
        <v>26</v>
      </c>
      <c r="C8" s="12" t="s">
        <v>4</v>
      </c>
      <c r="D8" s="10" t="s">
        <v>27</v>
      </c>
      <c r="E8" s="10" t="s">
        <v>28</v>
      </c>
      <c r="F8" s="10" t="s">
        <v>6</v>
      </c>
      <c r="G8" s="54" t="s">
        <v>11</v>
      </c>
      <c r="H8" s="10" t="s">
        <v>31</v>
      </c>
      <c r="I8" s="10" t="s">
        <v>29</v>
      </c>
      <c r="J8" s="10" t="s">
        <v>5</v>
      </c>
      <c r="K8" s="10" t="s">
        <v>20</v>
      </c>
      <c r="L8" s="3" t="s">
        <v>9</v>
      </c>
      <c r="M8" s="2"/>
    </row>
    <row r="9" spans="1:13" s="4" customFormat="1" ht="24.95" customHeight="1" thickTop="1" x14ac:dyDescent="0.2">
      <c r="A9" s="42" t="s">
        <v>34</v>
      </c>
      <c r="B9" s="30" t="s">
        <v>14</v>
      </c>
      <c r="C9" s="17"/>
      <c r="D9" s="45">
        <f>$D$6+14</f>
        <v>41176</v>
      </c>
      <c r="E9" s="45">
        <f>$D$6+26</f>
        <v>41188</v>
      </c>
      <c r="F9" s="41"/>
      <c r="G9" s="55">
        <f>D6+28</f>
        <v>41190</v>
      </c>
      <c r="H9" s="45">
        <f>$D$6+30</f>
        <v>41192</v>
      </c>
      <c r="I9" s="45">
        <f>$D$6+41</f>
        <v>41203</v>
      </c>
      <c r="J9" s="16"/>
      <c r="K9" s="31"/>
      <c r="L9" s="32"/>
      <c r="M9" s="7"/>
    </row>
    <row r="10" spans="1:13" s="4" customFormat="1" ht="24.95" customHeight="1" x14ac:dyDescent="0.2">
      <c r="A10" s="40" t="s">
        <v>35</v>
      </c>
      <c r="B10" s="30" t="s">
        <v>15</v>
      </c>
      <c r="C10" s="17"/>
      <c r="D10" s="45">
        <f>$D$6+42</f>
        <v>41204</v>
      </c>
      <c r="E10" s="45">
        <f>$D$6+54</f>
        <v>41216</v>
      </c>
      <c r="F10" s="41"/>
      <c r="G10" s="55">
        <f>D6+56</f>
        <v>41218</v>
      </c>
      <c r="H10" s="45">
        <f>$D$6+58</f>
        <v>41220</v>
      </c>
      <c r="I10" s="45">
        <f>$D$6+60</f>
        <v>41222</v>
      </c>
      <c r="J10" s="16"/>
      <c r="K10" s="31"/>
      <c r="L10" s="32"/>
      <c r="M10" s="7"/>
    </row>
    <row r="11" spans="1:13" s="4" customFormat="1" ht="24.95" customHeight="1" x14ac:dyDescent="0.2">
      <c r="A11" s="40" t="s">
        <v>36</v>
      </c>
      <c r="B11" s="30" t="s">
        <v>16</v>
      </c>
      <c r="C11" s="17"/>
      <c r="D11" s="45">
        <f>$D$6+61</f>
        <v>41223</v>
      </c>
      <c r="E11" s="45">
        <f>$D$6+61</f>
        <v>41223</v>
      </c>
      <c r="F11" s="41"/>
      <c r="G11" s="55">
        <f>D6+63</f>
        <v>41225</v>
      </c>
      <c r="H11" s="45">
        <f>$D$6+65</f>
        <v>41227</v>
      </c>
      <c r="I11" s="45">
        <f>$D$6+76</f>
        <v>41238</v>
      </c>
      <c r="J11" s="16"/>
      <c r="K11" s="31"/>
      <c r="L11" s="32"/>
      <c r="M11" s="7"/>
    </row>
    <row r="12" spans="1:13" s="4" customFormat="1" ht="24.95" customHeight="1" x14ac:dyDescent="0.2">
      <c r="A12" s="40" t="s">
        <v>37</v>
      </c>
      <c r="B12" s="30" t="s">
        <v>17</v>
      </c>
      <c r="C12" s="17"/>
      <c r="D12" s="45">
        <f>$D$6+77</f>
        <v>41239</v>
      </c>
      <c r="E12" s="45">
        <f>$D$6+89</f>
        <v>41251</v>
      </c>
      <c r="F12" s="41"/>
      <c r="G12" s="55">
        <f>D6+91</f>
        <v>41253</v>
      </c>
      <c r="H12" s="45">
        <f>$D$6+93</f>
        <v>41255</v>
      </c>
      <c r="I12" s="45">
        <f>$D$6+104</f>
        <v>41266</v>
      </c>
      <c r="J12" s="16"/>
      <c r="K12" s="31"/>
      <c r="L12" s="32"/>
      <c r="M12" s="7"/>
    </row>
    <row r="13" spans="1:13" s="4" customFormat="1" ht="24.95" customHeight="1" x14ac:dyDescent="0.2">
      <c r="A13" s="40" t="s">
        <v>38</v>
      </c>
      <c r="B13" s="30" t="s">
        <v>18</v>
      </c>
      <c r="C13" s="17"/>
      <c r="D13" s="45">
        <f>$D$6+105</f>
        <v>41267</v>
      </c>
      <c r="E13" s="45">
        <f>$D$6+117</f>
        <v>41279</v>
      </c>
      <c r="F13" s="46"/>
      <c r="G13" s="55">
        <f>D6+119</f>
        <v>41281</v>
      </c>
      <c r="H13" s="45">
        <f>$D$6+121</f>
        <v>41283</v>
      </c>
      <c r="I13" s="45">
        <f>$D$6+123</f>
        <v>41285</v>
      </c>
      <c r="J13" s="16"/>
      <c r="K13" s="31"/>
      <c r="L13" s="32"/>
      <c r="M13" s="7"/>
    </row>
    <row r="14" spans="1:13" ht="24.95" customHeight="1" x14ac:dyDescent="0.2">
      <c r="A14" s="40" t="s">
        <v>39</v>
      </c>
      <c r="B14" s="35" t="s">
        <v>22</v>
      </c>
      <c r="C14" s="24"/>
      <c r="D14" s="45">
        <f>$D$6+124</f>
        <v>41286</v>
      </c>
      <c r="E14" s="45">
        <f>$D$6+124</f>
        <v>41286</v>
      </c>
      <c r="F14" s="47"/>
      <c r="G14" s="55">
        <f>D6+126</f>
        <v>41288</v>
      </c>
      <c r="H14" s="45">
        <f>$D$6+128</f>
        <v>41290</v>
      </c>
      <c r="I14" s="45">
        <f>$D$6+139</f>
        <v>41301</v>
      </c>
      <c r="J14" s="25"/>
      <c r="K14" s="33"/>
      <c r="L14" s="33"/>
    </row>
    <row r="15" spans="1:13" ht="24.95" customHeight="1" x14ac:dyDescent="0.25">
      <c r="A15" s="40" t="s">
        <v>40</v>
      </c>
      <c r="B15" s="30" t="s">
        <v>19</v>
      </c>
      <c r="C15" s="24"/>
      <c r="D15" s="45">
        <f>$D$6+140</f>
        <v>41302</v>
      </c>
      <c r="E15" s="45">
        <f>$D$6+152</f>
        <v>41314</v>
      </c>
      <c r="F15" s="47"/>
      <c r="G15" s="56">
        <f>D6+154</f>
        <v>41316</v>
      </c>
      <c r="H15" s="45">
        <f>$D$6+156</f>
        <v>41318</v>
      </c>
      <c r="I15" s="45">
        <f>$D$6+167</f>
        <v>41329</v>
      </c>
      <c r="J15" s="25"/>
      <c r="K15" s="33"/>
      <c r="L15" s="33"/>
    </row>
    <row r="16" spans="1:13" ht="24.95" customHeight="1" x14ac:dyDescent="0.25">
      <c r="A16" s="40" t="s">
        <v>41</v>
      </c>
      <c r="B16" s="23">
        <v>10</v>
      </c>
      <c r="C16" s="24"/>
      <c r="D16" s="45">
        <f>$D$6+168</f>
        <v>41330</v>
      </c>
      <c r="E16" s="45">
        <f>$D$6+180</f>
        <v>41342</v>
      </c>
      <c r="F16" s="47"/>
      <c r="G16" s="56">
        <f>D6+182</f>
        <v>41344</v>
      </c>
      <c r="H16" s="45">
        <f>$D$6+184</f>
        <v>41346</v>
      </c>
      <c r="I16" s="45">
        <f>$D$6+195</f>
        <v>41357</v>
      </c>
      <c r="J16" s="25"/>
      <c r="K16" s="33"/>
      <c r="L16" s="33"/>
    </row>
    <row r="17" spans="2:9" x14ac:dyDescent="0.2">
      <c r="I17" s="49"/>
    </row>
    <row r="18" spans="2:9" ht="13.5" thickBot="1" x14ac:dyDescent="0.25">
      <c r="I18" s="49"/>
    </row>
    <row r="19" spans="2:9" ht="14.25" x14ac:dyDescent="0.2">
      <c r="B19" s="49"/>
      <c r="C19" s="49"/>
      <c r="D19" s="51"/>
      <c r="E19" s="51"/>
      <c r="F19" s="37"/>
      <c r="G19" s="52"/>
      <c r="I19" s="50"/>
    </row>
    <row r="20" spans="2:9" ht="14.25" x14ac:dyDescent="0.2">
      <c r="B20" s="49"/>
      <c r="C20" s="49"/>
      <c r="D20" s="51"/>
      <c r="E20" s="51"/>
      <c r="F20" s="38"/>
      <c r="G20" s="38"/>
      <c r="I20" s="50"/>
    </row>
    <row r="21" spans="2:9" ht="14.25" x14ac:dyDescent="0.2">
      <c r="B21" s="49"/>
      <c r="C21" s="49"/>
      <c r="D21" s="51"/>
      <c r="E21" s="51"/>
      <c r="F21" s="36"/>
      <c r="G21" s="36"/>
      <c r="I21" s="50"/>
    </row>
    <row r="22" spans="2:9" ht="14.25" x14ac:dyDescent="0.2">
      <c r="B22" s="49"/>
      <c r="C22" s="49"/>
      <c r="D22" s="51"/>
      <c r="E22" s="51"/>
      <c r="F22" s="38"/>
      <c r="G22" s="38"/>
      <c r="I22" s="50"/>
    </row>
    <row r="23" spans="2:9" ht="14.25" x14ac:dyDescent="0.2">
      <c r="B23" s="49"/>
      <c r="C23" s="49"/>
      <c r="D23" s="51"/>
      <c r="E23" s="51"/>
      <c r="F23" s="36"/>
      <c r="G23" s="36"/>
      <c r="I23" s="50"/>
    </row>
    <row r="24" spans="2:9" ht="14.25" x14ac:dyDescent="0.2">
      <c r="B24" s="49"/>
      <c r="C24" s="49"/>
      <c r="D24" s="51"/>
      <c r="E24" s="51"/>
      <c r="F24" s="38"/>
      <c r="G24" s="38"/>
      <c r="I24" s="50"/>
    </row>
    <row r="25" spans="2:9" ht="14.25" x14ac:dyDescent="0.2">
      <c r="B25" s="49"/>
      <c r="C25" s="49"/>
      <c r="D25" s="51"/>
      <c r="E25" s="51"/>
      <c r="F25" s="36"/>
      <c r="G25" s="36"/>
      <c r="I25" s="50"/>
    </row>
    <row r="26" spans="2:9" ht="15" thickBot="1" x14ac:dyDescent="0.25">
      <c r="B26" s="49"/>
      <c r="C26" s="49"/>
      <c r="D26" s="51"/>
      <c r="E26" s="51"/>
      <c r="F26" s="39"/>
      <c r="G26" s="53"/>
      <c r="I26" s="50"/>
    </row>
    <row r="27" spans="2:9" x14ac:dyDescent="0.2">
      <c r="B27" s="49"/>
      <c r="C27" s="49"/>
      <c r="D27" s="49"/>
      <c r="E27" s="49"/>
      <c r="I27" s="49"/>
    </row>
    <row r="28" spans="2:9" x14ac:dyDescent="0.2">
      <c r="B28" s="49"/>
      <c r="C28" s="49"/>
      <c r="D28" s="49"/>
      <c r="E28" s="49"/>
      <c r="I28" s="49"/>
    </row>
  </sheetData>
  <sheetProtection sheet="1" objects="1" scenarios="1" selectLockedCells="1"/>
  <mergeCells count="2">
    <mergeCell ref="B4:E4"/>
    <mergeCell ref="A6:B6"/>
  </mergeCells>
  <phoneticPr fontId="2" type="noConversion"/>
  <pageMargins left="0.95" right="0.2" top="1" bottom="0.75" header="0.3" footer="0.3"/>
  <pageSetup paperSize="9" scale="67" orientation="portrait" r:id="rId1"/>
  <headerFooter alignWithMargins="0"/>
  <colBreaks count="1" manualBreakCount="1">
    <brk id="17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"/>
  <sheetViews>
    <sheetView tabSelected="1" zoomScaleNormal="100" workbookViewId="0">
      <selection activeCell="E4" sqref="E4"/>
    </sheetView>
  </sheetViews>
  <sheetFormatPr defaultRowHeight="12.75" x14ac:dyDescent="0.2"/>
  <cols>
    <col min="1" max="1" width="13.140625" customWidth="1"/>
    <col min="2" max="2" width="12.28515625" customWidth="1"/>
    <col min="3" max="3" width="17" customWidth="1"/>
    <col min="4" max="4" width="5.42578125" customWidth="1"/>
    <col min="5" max="5" width="22.85546875" customWidth="1"/>
    <col min="6" max="6" width="21.7109375" customWidth="1"/>
  </cols>
  <sheetData>
    <row r="1" spans="1:8" ht="26.25" customHeight="1" x14ac:dyDescent="0.3">
      <c r="A1" s="63" t="s">
        <v>32</v>
      </c>
      <c r="B1" s="63"/>
      <c r="C1" s="63"/>
      <c r="D1" s="63"/>
      <c r="E1" s="63"/>
      <c r="F1" s="63"/>
      <c r="G1" s="63"/>
      <c r="H1" s="63"/>
    </row>
    <row r="3" spans="1:8" ht="13.5" thickBot="1" x14ac:dyDescent="0.25"/>
    <row r="4" spans="1:8" ht="25.5" customHeight="1" thickBot="1" x14ac:dyDescent="0.3">
      <c r="B4" s="61" t="s">
        <v>7</v>
      </c>
      <c r="C4" s="62"/>
      <c r="E4" s="34">
        <v>41122</v>
      </c>
    </row>
    <row r="5" spans="1:8" ht="18" x14ac:dyDescent="0.25">
      <c r="A5" s="11" t="s">
        <v>33</v>
      </c>
      <c r="B5" s="8"/>
      <c r="C5" s="9"/>
      <c r="E5" s="27" t="s">
        <v>23</v>
      </c>
    </row>
    <row r="6" spans="1:8" ht="18.75" thickBot="1" x14ac:dyDescent="0.3">
      <c r="B6" s="5"/>
      <c r="C6" s="6"/>
      <c r="E6" s="22"/>
    </row>
    <row r="7" spans="1:8" ht="20.25" customHeight="1" thickBot="1" x14ac:dyDescent="0.3">
      <c r="B7" s="5"/>
      <c r="C7" s="13" t="s">
        <v>12</v>
      </c>
      <c r="E7" s="26">
        <f>E4+30</f>
        <v>41152</v>
      </c>
    </row>
    <row r="8" spans="1:8" ht="15.75" customHeight="1" x14ac:dyDescent="0.2">
      <c r="E8" s="27" t="s">
        <v>13</v>
      </c>
    </row>
  </sheetData>
  <sheetProtection sheet="1" objects="1" scenarios="1" selectLockedCells="1"/>
  <mergeCells count="2">
    <mergeCell ref="B4:C4"/>
    <mergeCell ref="A1:H1"/>
  </mergeCells>
  <phoneticPr fontId="2" type="noConversion"/>
  <pageMargins left="0.75" right="0.75" top="1" bottom="1" header="0.5" footer="0.5"/>
  <pageSetup scale="94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Follow-up Visit Calendar Tool</vt:lpstr>
      <vt:lpstr>Last_Day_to_Enroll</vt:lpstr>
      <vt:lpstr>'Follow-up Visit Calendar Tool'!Print_Area</vt:lpstr>
      <vt:lpstr>Last_Day_to_Enroll!Print_Area</vt:lpstr>
    </vt:vector>
  </TitlesOfParts>
  <Company>SCHARP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Karen Patterson</cp:lastModifiedBy>
  <cp:lastPrinted>2012-11-05T02:36:57Z</cp:lastPrinted>
  <dcterms:created xsi:type="dcterms:W3CDTF">2009-08-25T05:00:32Z</dcterms:created>
  <dcterms:modified xsi:type="dcterms:W3CDTF">2013-05-02T21:07:02Z</dcterms:modified>
</cp:coreProperties>
</file>